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5 от 27.03.2020 г\Выписка из протокола\"/>
    </mc:Choice>
  </mc:AlternateContent>
  <bookViews>
    <workbookView xWindow="13815" yWindow="-75" windowWidth="14340" windowHeight="11640" tabRatio="839"/>
  </bookViews>
  <sheets>
    <sheet name="2020 г" sheetId="14" r:id="rId1"/>
  </sheets>
  <definedNames>
    <definedName name="_xlnm.Print_Titles" localSheetId="0">'2020 г'!$A:$B,'2020 г'!$7:$9</definedName>
    <definedName name="_xlnm.Print_Area" localSheetId="0">'2020 г'!$A$4:$AT$78</definedName>
  </definedNames>
  <calcPr calcId="162913"/>
</workbook>
</file>

<file path=xl/calcChain.xml><?xml version="1.0" encoding="utf-8"?>
<calcChain xmlns="http://schemas.openxmlformats.org/spreadsheetml/2006/main">
  <c r="AC28" i="14" l="1"/>
  <c r="AC41" i="14"/>
  <c r="AL32" i="14" l="1"/>
  <c r="AO16" i="14"/>
  <c r="AK16" i="14"/>
  <c r="AA16" i="14"/>
  <c r="AA25" i="14"/>
  <c r="AO20" i="14" l="1"/>
  <c r="AH30" i="14"/>
  <c r="AH25" i="14"/>
  <c r="AH18" i="14"/>
  <c r="AT11" i="14"/>
  <c r="AT15" i="14"/>
  <c r="AT19" i="14"/>
  <c r="AT21" i="14"/>
  <c r="AT24" i="14"/>
  <c r="AT26" i="14"/>
  <c r="AT28" i="14"/>
  <c r="AT29" i="14"/>
  <c r="AT34" i="14"/>
  <c r="AT35" i="14"/>
  <c r="AT36" i="14"/>
  <c r="AT37" i="14"/>
  <c r="AT39" i="14"/>
  <c r="AT40" i="14"/>
  <c r="AT41" i="14"/>
  <c r="AT42" i="14"/>
  <c r="AT43" i="14"/>
  <c r="AT44" i="14"/>
  <c r="AT45" i="14"/>
  <c r="AT46" i="14"/>
  <c r="AT47" i="14"/>
  <c r="AT48" i="14"/>
  <c r="AT49" i="14"/>
  <c r="AT50" i="14"/>
  <c r="AT51" i="14"/>
  <c r="AT52" i="14"/>
  <c r="AT53" i="14"/>
  <c r="AT54" i="14"/>
  <c r="AT55" i="14"/>
  <c r="AT56" i="14"/>
  <c r="AT57" i="14"/>
  <c r="AT58" i="14"/>
  <c r="AT59" i="14"/>
  <c r="AT60" i="14"/>
  <c r="AT61" i="14"/>
  <c r="AT62" i="14"/>
  <c r="AT63" i="14"/>
  <c r="AT64" i="14"/>
  <c r="AT65" i="14"/>
  <c r="AT66" i="14"/>
  <c r="AT67" i="14"/>
  <c r="AT68" i="14"/>
  <c r="AT69" i="14"/>
  <c r="AT70" i="14"/>
  <c r="AT71" i="14"/>
  <c r="AT72" i="14"/>
  <c r="AT73" i="14"/>
  <c r="AT74" i="14"/>
  <c r="AQ12" i="14"/>
  <c r="AQ13" i="14"/>
  <c r="AQ14" i="14"/>
  <c r="AQ16" i="14"/>
  <c r="AQ18" i="14"/>
  <c r="AQ20" i="14"/>
  <c r="AQ22" i="14"/>
  <c r="AQ23" i="14"/>
  <c r="AQ25" i="14"/>
  <c r="AQ33" i="14"/>
  <c r="AQ38" i="14"/>
  <c r="AQ10" i="14"/>
  <c r="AK12" i="14"/>
  <c r="AK13" i="14"/>
  <c r="AK14" i="14"/>
  <c r="AK18" i="14"/>
  <c r="AK20" i="14"/>
  <c r="AK22" i="14"/>
  <c r="AK23" i="14"/>
  <c r="AK25" i="14"/>
  <c r="AK27" i="14"/>
  <c r="AT27" i="14" s="1"/>
  <c r="AK30" i="14"/>
  <c r="AT30" i="14" s="1"/>
  <c r="AK31" i="14"/>
  <c r="AT31" i="14" s="1"/>
  <c r="AK32" i="14"/>
  <c r="AT32" i="14" s="1"/>
  <c r="AK10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B75" i="14"/>
  <c r="AC75" i="14"/>
  <c r="AD75" i="14"/>
  <c r="AE75" i="14"/>
  <c r="AF75" i="14"/>
  <c r="AI75" i="14"/>
  <c r="AJ75" i="14"/>
  <c r="AL75" i="14"/>
  <c r="AM75" i="14"/>
  <c r="AN75" i="14"/>
  <c r="AG12" i="14"/>
  <c r="AG13" i="14"/>
  <c r="AG14" i="14"/>
  <c r="AG16" i="14"/>
  <c r="AG17" i="14"/>
  <c r="AT17" i="14" s="1"/>
  <c r="AG18" i="14"/>
  <c r="AG20" i="14"/>
  <c r="AG22" i="14"/>
  <c r="AT22" i="14" s="1"/>
  <c r="AG23" i="14"/>
  <c r="AT23" i="14" s="1"/>
  <c r="AG25" i="14"/>
  <c r="AG33" i="14"/>
  <c r="AT33" i="14" s="1"/>
  <c r="AG38" i="14"/>
  <c r="AT38" i="14" s="1"/>
  <c r="AG10" i="14"/>
  <c r="AT16" i="14" l="1"/>
  <c r="AT18" i="14"/>
  <c r="AT10" i="14"/>
  <c r="AT12" i="14"/>
  <c r="AT25" i="14"/>
  <c r="AT14" i="14"/>
  <c r="AT20" i="14"/>
  <c r="AT13" i="14"/>
  <c r="AG75" i="14"/>
  <c r="AH75" i="14"/>
  <c r="AK75" i="14"/>
  <c r="AO75" i="14"/>
  <c r="AP75" i="14"/>
  <c r="AQ75" i="14"/>
  <c r="AR75" i="14"/>
  <c r="AS75" i="14"/>
  <c r="C75" i="14"/>
  <c r="AT75" i="14" l="1"/>
  <c r="HI57" i="14"/>
</calcChain>
</file>

<file path=xl/sharedStrings.xml><?xml version="1.0" encoding="utf-8"?>
<sst xmlns="http://schemas.openxmlformats.org/spreadsheetml/2006/main" count="144" uniqueCount="109">
  <si>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</si>
  <si>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</si>
  <si>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</si>
  <si>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</si>
  <si>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</si>
  <si>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</si>
  <si>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</si>
  <si>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</si>
  <si>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</si>
  <si>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</si>
  <si>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</si>
  <si>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</si>
  <si>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</si>
  <si>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</si>
  <si>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</si>
  <si>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</si>
  <si>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</si>
  <si>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</si>
  <si>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</si>
  <si>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</si>
  <si>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</si>
  <si>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</si>
  <si>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</si>
  <si>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</si>
  <si>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</si>
  <si>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</si>
  <si>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</si>
  <si>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</si>
  <si>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</si>
  <si>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</si>
  <si>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</si>
  <si>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</si>
  <si>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</si>
  <si>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</si>
  <si>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</si>
  <si>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</si>
  <si>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</si>
  <si>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</si>
  <si>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</si>
  <si>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</si>
  <si>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</si>
  <si>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</si>
  <si>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</si>
  <si>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</si>
  <si>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</si>
  <si>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</si>
  <si>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</si>
  <si>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</si>
  <si>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</si>
  <si>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</si>
  <si>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</si>
  <si>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</si>
  <si>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</si>
  <si>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</si>
  <si>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</si>
  <si>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</si>
  <si>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</si>
  <si>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</si>
  <si>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</si>
  <si>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</si>
  <si>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</si>
  <si>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</si>
  <si>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</si>
  <si>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</si>
  <si>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</si>
  <si>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</si>
  <si>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</si>
  <si>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</si>
  <si>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</si>
  <si>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</si>
  <si>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</si>
  <si>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</si>
  <si>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</si>
  <si>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</si>
  <si>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</si>
  <si>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</si>
  <si>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</si>
  <si>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</si>
  <si>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</si>
  <si>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</si>
  <si>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</si>
  <si>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</si>
  <si>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</si>
  <si>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</si>
  <si>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</si>
  <si>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</si>
  <si>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</si>
  <si>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</si>
  <si>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</si>
  <si>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</si>
  <si>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</si>
  <si>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</si>
  <si>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</si>
  <si>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</si>
  <si>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</si>
  <si>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</si>
  <si>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</si>
  <si>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</si>
  <si>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</si>
  <si>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</si>
  <si>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</si>
  <si>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</si>
  <si>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</si>
  <si>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</si>
  <si>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</si>
  <si>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</si>
  <si>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2020 г.</t>
  </si>
  <si>
    <t>от 27.03.2020г № 5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</si>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</sst>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3" fontId="14" fillId="0" borderId="0" xfId="1" applyNumberFormat="1" applyFont="1" applyFill="1"/>
    <xf numFmtId="0" fontId="14" fillId="0" borderId="0" xfId="1" applyFont="1" applyFill="1"/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I127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7" sqref="C7:J7"/>
    </sheetView>
  </sheetViews>
  <sheetFormatPr defaultColWidth="9.140625" defaultRowHeight="12.75" x14ac:dyDescent="0.2"/>
  <cols>
    <col min="1" max="1" width="7.5703125" style="16" customWidth="1"/>
    <col min="2" max="2" width="57.28515625" style="23" customWidth="1"/>
    <col min="3" max="3" width="8.7109375" style="1" customWidth="1"/>
    <col min="4" max="4" width="10.7109375" style="1" customWidth="1"/>
    <col min="5" max="5" width="8.7109375" style="1" hidden="1" customWidth="1"/>
    <col min="6" max="6" width="10.7109375" style="1" hidden="1" customWidth="1"/>
    <col min="7" max="7" width="8.7109375" style="1" hidden="1" customWidth="1"/>
    <col min="8" max="8" width="10.7109375" style="1" hidden="1" customWidth="1"/>
    <col min="9" max="9" width="8.7109375" style="1" customWidth="1"/>
    <col min="10" max="10" width="10.7109375" style="1" customWidth="1"/>
    <col min="11" max="11" width="8.7109375" style="1" hidden="1" customWidth="1"/>
    <col min="12" max="12" width="10.7109375" style="1" hidden="1" customWidth="1"/>
    <col min="13" max="13" width="8.7109375" style="1" hidden="1" customWidth="1"/>
    <col min="14" max="14" width="10.7109375" style="1" hidden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10.7109375" style="1" hidden="1" customWidth="1"/>
    <col min="19" max="19" width="8.7109375" style="1" hidden="1" customWidth="1"/>
    <col min="20" max="20" width="10.7109375" style="1" hidden="1" customWidth="1"/>
    <col min="21" max="21" width="8.7109375" style="1" hidden="1" customWidth="1"/>
    <col min="22" max="22" width="10.7109375" style="1" hidden="1" customWidth="1"/>
    <col min="23" max="23" width="8.7109375" style="1" customWidth="1"/>
    <col min="24" max="24" width="10.7109375" style="1" customWidth="1"/>
    <col min="25" max="25" width="8.7109375" style="1" hidden="1" customWidth="1"/>
    <col min="26" max="26" width="10.7109375" style="1" hidden="1" customWidth="1"/>
    <col min="27" max="27" width="12.42578125" style="1" bestFit="1" customWidth="1"/>
    <col min="28" max="28" width="12.7109375" style="1" customWidth="1"/>
    <col min="29" max="29" width="10.7109375" style="1" customWidth="1"/>
    <col min="30" max="30" width="8.7109375" style="1" hidden="1" customWidth="1"/>
    <col min="31" max="31" width="10.7109375" style="1" hidden="1" customWidth="1"/>
    <col min="32" max="33" width="10.7109375" style="1" customWidth="1"/>
    <col min="34" max="34" width="8.7109375" style="1" customWidth="1"/>
    <col min="35" max="35" width="12.7109375" style="1" customWidth="1"/>
    <col min="36" max="36" width="8" style="1" customWidth="1"/>
    <col min="37" max="37" width="14.42578125" style="1" customWidth="1"/>
    <col min="38" max="38" width="8.7109375" style="1" customWidth="1"/>
    <col min="39" max="39" width="10.7109375" style="1" customWidth="1"/>
    <col min="40" max="40" width="8.7109375" style="1" customWidth="1"/>
    <col min="41" max="41" width="12.5703125" style="16" customWidth="1"/>
    <col min="42" max="42" width="8.7109375" style="16" customWidth="1"/>
    <col min="43" max="43" width="13.85546875" style="16" customWidth="1"/>
    <col min="44" max="45" width="12.42578125" style="16" hidden="1" customWidth="1"/>
    <col min="46" max="46" width="13.42578125" style="16" bestFit="1" customWidth="1"/>
    <col min="47" max="16384" width="9.140625" style="16"/>
  </cols>
  <sheetData>
    <row r="1" spans="1:67" ht="15" customHeight="1" x14ac:dyDescent="0.2">
      <c r="A1" s="36"/>
      <c r="B1" s="37"/>
      <c r="K1" s="38"/>
      <c r="L1" s="38"/>
      <c r="M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52" t="s">
        <v>108</v>
      </c>
      <c r="AG1" s="52"/>
      <c r="AH1" s="52"/>
      <c r="AI1" s="52"/>
      <c r="AJ1" s="52"/>
      <c r="AK1" s="39"/>
      <c r="AL1" s="39"/>
      <c r="AM1" s="39"/>
      <c r="AN1" s="38"/>
      <c r="AO1" s="36"/>
      <c r="AP1" s="36"/>
      <c r="AQ1" s="36"/>
      <c r="AR1" s="36"/>
      <c r="AS1" s="36"/>
      <c r="AT1" s="36"/>
    </row>
    <row r="2" spans="1:67" ht="15" customHeight="1" x14ac:dyDescent="0.2">
      <c r="A2" s="36"/>
      <c r="B2" s="37"/>
      <c r="K2" s="38"/>
      <c r="L2" s="38"/>
      <c r="M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52" t="s">
        <v>105</v>
      </c>
      <c r="AG2" s="52"/>
      <c r="AH2" s="52"/>
      <c r="AI2" s="52"/>
      <c r="AJ2" s="52"/>
      <c r="AK2" s="39"/>
      <c r="AL2" s="39"/>
      <c r="AM2" s="39"/>
      <c r="AN2" s="38"/>
      <c r="AO2" s="36"/>
      <c r="AP2" s="36"/>
      <c r="AQ2" s="36"/>
      <c r="AR2" s="36"/>
      <c r="AS2" s="36"/>
      <c r="AT2" s="36"/>
    </row>
    <row r="3" spans="1:67" ht="15" customHeight="1" x14ac:dyDescent="0.2">
      <c r="A3" s="36"/>
      <c r="B3" s="37"/>
      <c r="K3" s="38"/>
      <c r="L3" s="38"/>
      <c r="M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52" t="s">
        <v>107</v>
      </c>
      <c r="AG3" s="52"/>
      <c r="AH3" s="52"/>
      <c r="AI3" s="52"/>
      <c r="AJ3" s="52"/>
      <c r="AK3" s="39"/>
      <c r="AL3" s="39"/>
      <c r="AM3" s="39"/>
      <c r="AN3" s="38"/>
      <c r="AO3" s="36"/>
      <c r="AP3" s="36"/>
      <c r="AQ3" s="36"/>
      <c r="AR3" s="36"/>
      <c r="AS3" s="36"/>
      <c r="AT3" s="36"/>
    </row>
    <row r="4" spans="1:67" s="26" customFormat="1" ht="15.75" customHeight="1" x14ac:dyDescent="0.25">
      <c r="C4" s="48"/>
      <c r="D4" s="48"/>
      <c r="E4" s="48"/>
      <c r="F4" s="48"/>
      <c r="G4" s="48"/>
      <c r="H4" s="48"/>
      <c r="I4" s="48"/>
      <c r="J4" s="48"/>
      <c r="K4" s="49"/>
      <c r="L4" s="49"/>
      <c r="M4" s="49"/>
      <c r="N4" s="49"/>
      <c r="O4" s="49"/>
      <c r="P4" s="50"/>
      <c r="Q4" s="50"/>
      <c r="R4" s="27"/>
      <c r="S4" s="28"/>
      <c r="T4" s="28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</row>
    <row r="5" spans="1:67" s="29" customFormat="1" ht="15.75" x14ac:dyDescent="0.25">
      <c r="A5" s="25"/>
      <c r="B5" s="51" t="s">
        <v>106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</row>
    <row r="6" spans="1:67" s="29" customFormat="1" ht="15.75" x14ac:dyDescent="0.25">
      <c r="A6" s="33"/>
      <c r="B6" s="33"/>
      <c r="C6" s="34"/>
      <c r="D6" s="34"/>
      <c r="E6" s="34"/>
      <c r="F6" s="34"/>
      <c r="G6" s="34"/>
      <c r="H6" s="34"/>
      <c r="I6" s="34"/>
      <c r="J6" s="34"/>
      <c r="K6" s="32"/>
      <c r="L6" s="32"/>
      <c r="M6" s="32"/>
      <c r="N6" s="32"/>
      <c r="O6" s="32"/>
      <c r="P6" s="34"/>
      <c r="Q6" s="34"/>
      <c r="R6" s="3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</row>
    <row r="7" spans="1:67" s="17" customFormat="1" ht="15.75" x14ac:dyDescent="0.25">
      <c r="A7" s="47" t="s">
        <v>19</v>
      </c>
      <c r="B7" s="47" t="s">
        <v>4</v>
      </c>
      <c r="C7" s="47" t="s">
        <v>22</v>
      </c>
      <c r="D7" s="47"/>
      <c r="E7" s="47"/>
      <c r="F7" s="47"/>
      <c r="G7" s="47"/>
      <c r="H7" s="47"/>
      <c r="I7" s="47"/>
      <c r="J7" s="47"/>
      <c r="K7" s="47" t="s">
        <v>24</v>
      </c>
      <c r="L7" s="47"/>
      <c r="M7" s="47"/>
      <c r="N7" s="47"/>
      <c r="O7" s="47"/>
      <c r="P7" s="47"/>
      <c r="Q7" s="47"/>
      <c r="R7" s="47"/>
      <c r="S7" s="47" t="s">
        <v>31</v>
      </c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 t="s">
        <v>101</v>
      </c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5" t="s">
        <v>79</v>
      </c>
      <c r="AS7" s="45" t="s">
        <v>102</v>
      </c>
      <c r="AT7" s="42" t="s">
        <v>25</v>
      </c>
    </row>
    <row r="8" spans="1:67" ht="42.75" customHeight="1" x14ac:dyDescent="0.2">
      <c r="A8" s="44"/>
      <c r="B8" s="44"/>
      <c r="C8" s="44" t="s">
        <v>10</v>
      </c>
      <c r="D8" s="44"/>
      <c r="E8" s="44" t="s">
        <v>74</v>
      </c>
      <c r="F8" s="44"/>
      <c r="G8" s="44" t="s">
        <v>12</v>
      </c>
      <c r="H8" s="44"/>
      <c r="I8" s="44" t="s">
        <v>3</v>
      </c>
      <c r="J8" s="44"/>
      <c r="K8" s="44" t="s">
        <v>11</v>
      </c>
      <c r="L8" s="44"/>
      <c r="M8" s="44" t="s">
        <v>75</v>
      </c>
      <c r="N8" s="44"/>
      <c r="O8" s="44" t="s">
        <v>23</v>
      </c>
      <c r="P8" s="44"/>
      <c r="Q8" s="44" t="s">
        <v>76</v>
      </c>
      <c r="R8" s="44"/>
      <c r="S8" s="44" t="s">
        <v>77</v>
      </c>
      <c r="T8" s="44"/>
      <c r="U8" s="44" t="s">
        <v>13</v>
      </c>
      <c r="V8" s="44"/>
      <c r="W8" s="46" t="s">
        <v>18</v>
      </c>
      <c r="X8" s="46"/>
      <c r="Y8" s="44" t="s">
        <v>14</v>
      </c>
      <c r="Z8" s="44"/>
      <c r="AA8" s="30" t="s">
        <v>30</v>
      </c>
      <c r="AB8" s="44" t="s">
        <v>78</v>
      </c>
      <c r="AC8" s="44"/>
      <c r="AD8" s="44" t="s">
        <v>15</v>
      </c>
      <c r="AE8" s="44"/>
      <c r="AF8" s="44" t="s">
        <v>16</v>
      </c>
      <c r="AG8" s="44"/>
      <c r="AH8" s="44" t="s">
        <v>83</v>
      </c>
      <c r="AI8" s="44"/>
      <c r="AJ8" s="44" t="s">
        <v>82</v>
      </c>
      <c r="AK8" s="44"/>
      <c r="AL8" s="44" t="s">
        <v>17</v>
      </c>
      <c r="AM8" s="44"/>
      <c r="AN8" s="46" t="s">
        <v>80</v>
      </c>
      <c r="AO8" s="46"/>
      <c r="AP8" s="46" t="s">
        <v>81</v>
      </c>
      <c r="AQ8" s="46"/>
      <c r="AR8" s="46"/>
      <c r="AS8" s="46"/>
      <c r="AT8" s="43"/>
    </row>
    <row r="9" spans="1:67" s="1" customFormat="1" ht="16.5" customHeight="1" x14ac:dyDescent="0.2">
      <c r="A9" s="44"/>
      <c r="B9" s="44"/>
      <c r="C9" s="18" t="s">
        <v>97</v>
      </c>
      <c r="D9" s="18" t="s">
        <v>85</v>
      </c>
      <c r="E9" s="18" t="s">
        <v>97</v>
      </c>
      <c r="F9" s="18" t="s">
        <v>85</v>
      </c>
      <c r="G9" s="18" t="s">
        <v>97</v>
      </c>
      <c r="H9" s="18" t="s">
        <v>85</v>
      </c>
      <c r="I9" s="18" t="s">
        <v>97</v>
      </c>
      <c r="J9" s="18" t="s">
        <v>85</v>
      </c>
      <c r="K9" s="18" t="s">
        <v>97</v>
      </c>
      <c r="L9" s="18" t="s">
        <v>85</v>
      </c>
      <c r="M9" s="18" t="s">
        <v>97</v>
      </c>
      <c r="N9" s="18" t="s">
        <v>85</v>
      </c>
      <c r="O9" s="18" t="s">
        <v>88</v>
      </c>
      <c r="P9" s="18" t="s">
        <v>85</v>
      </c>
      <c r="Q9" s="18" t="s">
        <v>96</v>
      </c>
      <c r="R9" s="18" t="s">
        <v>85</v>
      </c>
      <c r="S9" s="18" t="s">
        <v>96</v>
      </c>
      <c r="T9" s="18" t="s">
        <v>85</v>
      </c>
      <c r="U9" s="18" t="s">
        <v>99</v>
      </c>
      <c r="V9" s="18" t="s">
        <v>85</v>
      </c>
      <c r="W9" s="18" t="s">
        <v>99</v>
      </c>
      <c r="X9" s="18" t="s">
        <v>85</v>
      </c>
      <c r="Y9" s="18" t="s">
        <v>21</v>
      </c>
      <c r="Z9" s="18" t="s">
        <v>85</v>
      </c>
      <c r="AA9" s="18" t="s">
        <v>85</v>
      </c>
      <c r="AB9" s="18" t="s">
        <v>98</v>
      </c>
      <c r="AC9" s="18" t="s">
        <v>85</v>
      </c>
      <c r="AD9" s="18" t="s">
        <v>2</v>
      </c>
      <c r="AE9" s="18" t="s">
        <v>85</v>
      </c>
      <c r="AF9" s="18" t="s">
        <v>100</v>
      </c>
      <c r="AG9" s="18" t="s">
        <v>85</v>
      </c>
      <c r="AH9" s="18" t="s">
        <v>100</v>
      </c>
      <c r="AI9" s="18" t="s">
        <v>85</v>
      </c>
      <c r="AJ9" s="18" t="s">
        <v>21</v>
      </c>
      <c r="AK9" s="18" t="s">
        <v>85</v>
      </c>
      <c r="AL9" s="18" t="s">
        <v>100</v>
      </c>
      <c r="AM9" s="18" t="s">
        <v>85</v>
      </c>
      <c r="AN9" s="18" t="s">
        <v>100</v>
      </c>
      <c r="AO9" s="18" t="s">
        <v>85</v>
      </c>
      <c r="AP9" s="18" t="s">
        <v>21</v>
      </c>
      <c r="AQ9" s="18" t="s">
        <v>85</v>
      </c>
      <c r="AR9" s="18" t="s">
        <v>85</v>
      </c>
      <c r="AS9" s="18" t="s">
        <v>85</v>
      </c>
      <c r="AT9" s="18" t="s">
        <v>85</v>
      </c>
    </row>
    <row r="10" spans="1:67" ht="15.75" x14ac:dyDescent="0.25">
      <c r="A10" s="19">
        <v>1</v>
      </c>
      <c r="B10" s="5" t="s">
        <v>92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1"/>
      <c r="V10" s="11"/>
      <c r="W10" s="11">
        <v>10414</v>
      </c>
      <c r="X10" s="11"/>
      <c r="Y10" s="11"/>
      <c r="Z10" s="11"/>
      <c r="AA10" s="11">
        <v>17951673</v>
      </c>
      <c r="AB10" s="11"/>
      <c r="AC10" s="11"/>
      <c r="AD10" s="11"/>
      <c r="AE10" s="11"/>
      <c r="AF10" s="11">
        <v>-34</v>
      </c>
      <c r="AG10" s="11">
        <f>AF10*3906</f>
        <v>-132804</v>
      </c>
      <c r="AH10" s="11">
        <v>-3380</v>
      </c>
      <c r="AI10" s="12">
        <v>-6907800</v>
      </c>
      <c r="AJ10" s="12">
        <v>-863</v>
      </c>
      <c r="AK10" s="12">
        <f>AJ10*1283</f>
        <v>-1107229</v>
      </c>
      <c r="AL10" s="12"/>
      <c r="AM10" s="12"/>
      <c r="AN10" s="12">
        <v>-5112</v>
      </c>
      <c r="AO10" s="8">
        <v>-9260590</v>
      </c>
      <c r="AP10" s="8">
        <v>-1025</v>
      </c>
      <c r="AQ10" s="8">
        <f>AP10*530</f>
        <v>-543250</v>
      </c>
      <c r="AR10" s="11"/>
      <c r="AS10" s="11"/>
      <c r="AT10" s="8">
        <f>D10+F10+H10+J10+L10+N10+P10+R10+T10+V10+X10+Z10+AA10+AC10+AE10+AG10+AI10+AK10+AM10+AO10+AQ10+AR10+AS10</f>
        <v>0</v>
      </c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</row>
    <row r="11" spans="1:67" ht="15.75" x14ac:dyDescent="0.25">
      <c r="A11" s="20">
        <v>2</v>
      </c>
      <c r="B11" s="6" t="s">
        <v>57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2"/>
      <c r="AJ11" s="12"/>
      <c r="AK11" s="12"/>
      <c r="AL11" s="12"/>
      <c r="AM11" s="12"/>
      <c r="AN11" s="12"/>
      <c r="AO11" s="8"/>
      <c r="AP11" s="8"/>
      <c r="AQ11" s="8"/>
      <c r="AR11" s="11"/>
      <c r="AS11" s="11"/>
      <c r="AT11" s="8">
        <f t="shared" ref="AT11:AT74" si="0">D11+F11+H11+J11+L11+N11+P11+R11+T11+V11+X11+Z11+AA11+AC11+AE11+AG11+AI11+AK11+AM11+AO11+AQ11+AR11+AS11</f>
        <v>0</v>
      </c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</row>
    <row r="12" spans="1:67" ht="15.75" x14ac:dyDescent="0.25">
      <c r="A12" s="20">
        <v>3</v>
      </c>
      <c r="B12" s="6" t="s">
        <v>91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1"/>
      <c r="V12" s="11"/>
      <c r="W12" s="11">
        <v>3350</v>
      </c>
      <c r="X12" s="11"/>
      <c r="Y12" s="11"/>
      <c r="Z12" s="11"/>
      <c r="AA12" s="11">
        <v>5976576</v>
      </c>
      <c r="AB12" s="11"/>
      <c r="AC12" s="11"/>
      <c r="AD12" s="11"/>
      <c r="AE12" s="11"/>
      <c r="AF12" s="11">
        <v>-61</v>
      </c>
      <c r="AG12" s="11">
        <f t="shared" ref="AG12:AG38" si="1">AF12*3906</f>
        <v>-238266</v>
      </c>
      <c r="AH12" s="11">
        <v>-1155</v>
      </c>
      <c r="AI12" s="12">
        <v>-2347626</v>
      </c>
      <c r="AJ12" s="12">
        <v>-295</v>
      </c>
      <c r="AK12" s="12">
        <f t="shared" ref="AK12:AK32" si="2">AJ12*1283</f>
        <v>-378485</v>
      </c>
      <c r="AL12" s="12"/>
      <c r="AM12" s="12"/>
      <c r="AN12" s="12">
        <v>-1586</v>
      </c>
      <c r="AO12" s="8">
        <v>-2878109</v>
      </c>
      <c r="AP12" s="8">
        <v>-253</v>
      </c>
      <c r="AQ12" s="8">
        <f t="shared" ref="AQ12:AQ38" si="3">AP12*530</f>
        <v>-134090</v>
      </c>
      <c r="AR12" s="11"/>
      <c r="AS12" s="11"/>
      <c r="AT12" s="8">
        <f t="shared" si="0"/>
        <v>0</v>
      </c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</row>
    <row r="13" spans="1:67" ht="15.75" x14ac:dyDescent="0.25">
      <c r="A13" s="20">
        <v>4</v>
      </c>
      <c r="B13" s="6" t="s">
        <v>58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11"/>
      <c r="V13" s="11"/>
      <c r="W13" s="11">
        <v>5190</v>
      </c>
      <c r="X13" s="11"/>
      <c r="Y13" s="11"/>
      <c r="Z13" s="11"/>
      <c r="AA13" s="11">
        <v>8849856</v>
      </c>
      <c r="AB13" s="11"/>
      <c r="AC13" s="11"/>
      <c r="AD13" s="11"/>
      <c r="AE13" s="11"/>
      <c r="AF13" s="11">
        <v>-11</v>
      </c>
      <c r="AG13" s="11">
        <f t="shared" si="1"/>
        <v>-42966</v>
      </c>
      <c r="AH13" s="11">
        <v>-1712</v>
      </c>
      <c r="AI13" s="12">
        <v>-3405415</v>
      </c>
      <c r="AJ13" s="12">
        <v>-437</v>
      </c>
      <c r="AK13" s="12">
        <f t="shared" si="2"/>
        <v>-560671</v>
      </c>
      <c r="AL13" s="12"/>
      <c r="AM13" s="12"/>
      <c r="AN13" s="12">
        <v>-2417</v>
      </c>
      <c r="AO13" s="8">
        <v>-4515914</v>
      </c>
      <c r="AP13" s="8">
        <v>-613</v>
      </c>
      <c r="AQ13" s="8">
        <f t="shared" si="3"/>
        <v>-324890</v>
      </c>
      <c r="AR13" s="11"/>
      <c r="AS13" s="11"/>
      <c r="AT13" s="8">
        <f t="shared" si="0"/>
        <v>0</v>
      </c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</row>
    <row r="14" spans="1:67" ht="15.75" x14ac:dyDescent="0.25">
      <c r="A14" s="20">
        <v>5</v>
      </c>
      <c r="B14" s="6" t="s">
        <v>59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/>
      <c r="V14" s="11"/>
      <c r="W14" s="11">
        <v>3338</v>
      </c>
      <c r="X14" s="11"/>
      <c r="Y14" s="11"/>
      <c r="Z14" s="11"/>
      <c r="AA14" s="11">
        <v>6201842</v>
      </c>
      <c r="AB14" s="11"/>
      <c r="AC14" s="11"/>
      <c r="AD14" s="11"/>
      <c r="AE14" s="11"/>
      <c r="AF14" s="11">
        <v>-32</v>
      </c>
      <c r="AG14" s="11">
        <f t="shared" si="1"/>
        <v>-124992</v>
      </c>
      <c r="AH14" s="11">
        <v>-1429</v>
      </c>
      <c r="AI14" s="12">
        <v>-2837346</v>
      </c>
      <c r="AJ14" s="12">
        <v>-365</v>
      </c>
      <c r="AK14" s="12">
        <f t="shared" si="2"/>
        <v>-468295</v>
      </c>
      <c r="AL14" s="12"/>
      <c r="AM14" s="12"/>
      <c r="AN14" s="12">
        <v>-1479</v>
      </c>
      <c r="AO14" s="8">
        <v>-2753719</v>
      </c>
      <c r="AP14" s="8">
        <v>-33</v>
      </c>
      <c r="AQ14" s="8">
        <f t="shared" si="3"/>
        <v>-17490</v>
      </c>
      <c r="AR14" s="11"/>
      <c r="AS14" s="11"/>
      <c r="AT14" s="8">
        <f t="shared" si="0"/>
        <v>0</v>
      </c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</row>
    <row r="15" spans="1:67" ht="15.75" x14ac:dyDescent="0.25">
      <c r="A15" s="20">
        <v>6</v>
      </c>
      <c r="B15" s="6" t="s">
        <v>60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2"/>
      <c r="AJ15" s="12"/>
      <c r="AK15" s="12"/>
      <c r="AL15" s="12"/>
      <c r="AM15" s="12"/>
      <c r="AN15" s="12"/>
      <c r="AO15" s="8"/>
      <c r="AP15" s="8"/>
      <c r="AQ15" s="8"/>
      <c r="AR15" s="11"/>
      <c r="AS15" s="11"/>
      <c r="AT15" s="8">
        <f t="shared" si="0"/>
        <v>0</v>
      </c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</row>
    <row r="16" spans="1:67" ht="31.5" x14ac:dyDescent="0.25">
      <c r="A16" s="20">
        <v>7</v>
      </c>
      <c r="B16" s="6" t="s">
        <v>47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11"/>
      <c r="V16" s="11"/>
      <c r="W16" s="11">
        <v>10219</v>
      </c>
      <c r="X16" s="11"/>
      <c r="Y16" s="11"/>
      <c r="Z16" s="11"/>
      <c r="AA16" s="11">
        <f>18610355+1</f>
        <v>18610356</v>
      </c>
      <c r="AB16" s="11"/>
      <c r="AC16" s="11"/>
      <c r="AD16" s="11"/>
      <c r="AE16" s="11"/>
      <c r="AF16" s="11">
        <v>-87</v>
      </c>
      <c r="AG16" s="11">
        <f t="shared" si="1"/>
        <v>-339822</v>
      </c>
      <c r="AH16" s="11">
        <v>-3929</v>
      </c>
      <c r="AI16" s="12">
        <v>-7880179</v>
      </c>
      <c r="AJ16" s="12">
        <v>-1003</v>
      </c>
      <c r="AK16" s="12">
        <f>AJ16*1283</f>
        <v>-1286849</v>
      </c>
      <c r="AL16" s="12"/>
      <c r="AM16" s="12"/>
      <c r="AN16" s="12">
        <v>-4800</v>
      </c>
      <c r="AO16" s="8">
        <f>-8891507+1</f>
        <v>-8891506</v>
      </c>
      <c r="AP16" s="8">
        <v>-400</v>
      </c>
      <c r="AQ16" s="8">
        <f t="shared" si="3"/>
        <v>-212000</v>
      </c>
      <c r="AR16" s="11"/>
      <c r="AS16" s="11"/>
      <c r="AT16" s="8">
        <f t="shared" si="0"/>
        <v>0</v>
      </c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</row>
    <row r="17" spans="1:67" ht="15.75" customHeight="1" x14ac:dyDescent="0.25">
      <c r="A17" s="20">
        <v>8</v>
      </c>
      <c r="B17" s="6" t="s">
        <v>104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>
        <f t="shared" si="1"/>
        <v>0</v>
      </c>
      <c r="AH17" s="11"/>
      <c r="AI17" s="12"/>
      <c r="AJ17" s="12"/>
      <c r="AK17" s="12"/>
      <c r="AL17" s="12"/>
      <c r="AM17" s="12"/>
      <c r="AN17" s="12"/>
      <c r="AO17" s="8"/>
      <c r="AP17" s="8"/>
      <c r="AQ17" s="8"/>
      <c r="AR17" s="11"/>
      <c r="AS17" s="11"/>
      <c r="AT17" s="8">
        <f t="shared" si="0"/>
        <v>0</v>
      </c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</row>
    <row r="18" spans="1:67" ht="15.75" customHeight="1" x14ac:dyDescent="0.25">
      <c r="A18" s="20">
        <v>9</v>
      </c>
      <c r="B18" s="6" t="s">
        <v>42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11"/>
      <c r="V18" s="11"/>
      <c r="W18" s="11">
        <v>5652</v>
      </c>
      <c r="X18" s="11"/>
      <c r="Y18" s="11"/>
      <c r="Z18" s="11"/>
      <c r="AA18" s="11">
        <v>10178216</v>
      </c>
      <c r="AB18" s="11"/>
      <c r="AC18" s="11"/>
      <c r="AD18" s="11"/>
      <c r="AE18" s="11"/>
      <c r="AF18" s="11">
        <v>-42</v>
      </c>
      <c r="AG18" s="11">
        <f t="shared" si="1"/>
        <v>-164052</v>
      </c>
      <c r="AH18" s="11">
        <f>-1969+1</f>
        <v>-1968</v>
      </c>
      <c r="AI18" s="12">
        <v>-3983139</v>
      </c>
      <c r="AJ18" s="12">
        <v>-503</v>
      </c>
      <c r="AK18" s="12">
        <f t="shared" si="2"/>
        <v>-645349</v>
      </c>
      <c r="AL18" s="12"/>
      <c r="AM18" s="12"/>
      <c r="AN18" s="12">
        <v>-2914</v>
      </c>
      <c r="AO18" s="8">
        <v>-5266426</v>
      </c>
      <c r="AP18" s="8">
        <v>-225</v>
      </c>
      <c r="AQ18" s="8">
        <f t="shared" si="3"/>
        <v>-119250</v>
      </c>
      <c r="AR18" s="11"/>
      <c r="AS18" s="11"/>
      <c r="AT18" s="8">
        <f t="shared" si="0"/>
        <v>0</v>
      </c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</row>
    <row r="19" spans="1:67" ht="15.75" x14ac:dyDescent="0.25">
      <c r="A19" s="20">
        <v>10</v>
      </c>
      <c r="B19" s="6" t="s">
        <v>90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2"/>
      <c r="AJ19" s="12"/>
      <c r="AK19" s="12"/>
      <c r="AL19" s="12"/>
      <c r="AM19" s="12"/>
      <c r="AN19" s="12"/>
      <c r="AO19" s="8"/>
      <c r="AP19" s="8"/>
      <c r="AQ19" s="8"/>
      <c r="AR19" s="11"/>
      <c r="AS19" s="11"/>
      <c r="AT19" s="8">
        <f t="shared" si="0"/>
        <v>0</v>
      </c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</row>
    <row r="20" spans="1:67" ht="31.5" x14ac:dyDescent="0.25">
      <c r="A20" s="20">
        <v>11</v>
      </c>
      <c r="B20" s="6" t="s">
        <v>94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11"/>
      <c r="V20" s="11"/>
      <c r="W20" s="11">
        <v>10825</v>
      </c>
      <c r="X20" s="11"/>
      <c r="Y20" s="11"/>
      <c r="Z20" s="11"/>
      <c r="AA20" s="11">
        <v>18862831</v>
      </c>
      <c r="AB20" s="11"/>
      <c r="AC20" s="11"/>
      <c r="AD20" s="11"/>
      <c r="AE20" s="11"/>
      <c r="AF20" s="11">
        <v>-44</v>
      </c>
      <c r="AG20" s="11">
        <f t="shared" si="1"/>
        <v>-171864</v>
      </c>
      <c r="AH20" s="11">
        <v>-3814</v>
      </c>
      <c r="AI20" s="12">
        <v>-7605906</v>
      </c>
      <c r="AJ20" s="12">
        <v>-973</v>
      </c>
      <c r="AK20" s="12">
        <f t="shared" si="2"/>
        <v>-1248359</v>
      </c>
      <c r="AL20" s="12"/>
      <c r="AM20" s="12"/>
      <c r="AN20" s="12">
        <v>-5694</v>
      </c>
      <c r="AO20" s="8">
        <f>-9677703+1</f>
        <v>-9677702</v>
      </c>
      <c r="AP20" s="8">
        <v>-300</v>
      </c>
      <c r="AQ20" s="8">
        <f t="shared" si="3"/>
        <v>-159000</v>
      </c>
      <c r="AR20" s="11"/>
      <c r="AS20" s="11"/>
      <c r="AT20" s="8">
        <f t="shared" si="0"/>
        <v>0</v>
      </c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</row>
    <row r="21" spans="1:67" ht="15.75" x14ac:dyDescent="0.25">
      <c r="A21" s="20">
        <v>12</v>
      </c>
      <c r="B21" s="6" t="s">
        <v>93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2"/>
      <c r="AJ21" s="12"/>
      <c r="AK21" s="12"/>
      <c r="AL21" s="12"/>
      <c r="AM21" s="12"/>
      <c r="AN21" s="12"/>
      <c r="AO21" s="8"/>
      <c r="AP21" s="8"/>
      <c r="AQ21" s="8"/>
      <c r="AR21" s="11"/>
      <c r="AS21" s="11"/>
      <c r="AT21" s="8">
        <f t="shared" si="0"/>
        <v>0</v>
      </c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</row>
    <row r="22" spans="1:67" ht="31.5" x14ac:dyDescent="0.25">
      <c r="A22" s="20">
        <v>13</v>
      </c>
      <c r="B22" s="6" t="s">
        <v>61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11"/>
      <c r="V22" s="11"/>
      <c r="W22" s="11">
        <v>7351</v>
      </c>
      <c r="X22" s="11"/>
      <c r="Y22" s="11"/>
      <c r="Z22" s="11"/>
      <c r="AA22" s="11">
        <v>13150168</v>
      </c>
      <c r="AB22" s="11"/>
      <c r="AC22" s="11"/>
      <c r="AD22" s="13"/>
      <c r="AE22" s="11"/>
      <c r="AF22" s="11">
        <v>-25</v>
      </c>
      <c r="AG22" s="11">
        <f t="shared" si="1"/>
        <v>-97650</v>
      </c>
      <c r="AH22" s="11">
        <v>-2450</v>
      </c>
      <c r="AI22" s="12">
        <v>-4837653</v>
      </c>
      <c r="AJ22" s="12">
        <v>-625</v>
      </c>
      <c r="AK22" s="12">
        <f t="shared" si="2"/>
        <v>-801875</v>
      </c>
      <c r="AL22" s="12"/>
      <c r="AM22" s="12"/>
      <c r="AN22" s="12">
        <v>-4001</v>
      </c>
      <c r="AO22" s="8">
        <v>-7280490</v>
      </c>
      <c r="AP22" s="8">
        <v>-250</v>
      </c>
      <c r="AQ22" s="8">
        <f t="shared" si="3"/>
        <v>-132500</v>
      </c>
      <c r="AR22" s="11"/>
      <c r="AS22" s="11"/>
      <c r="AT22" s="8">
        <f t="shared" si="0"/>
        <v>0</v>
      </c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</row>
    <row r="23" spans="1:67" ht="31.5" x14ac:dyDescent="0.25">
      <c r="A23" s="20">
        <v>14</v>
      </c>
      <c r="B23" s="6" t="s">
        <v>43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11"/>
      <c r="V23" s="11"/>
      <c r="W23" s="11">
        <v>2311</v>
      </c>
      <c r="X23" s="11"/>
      <c r="Y23" s="11"/>
      <c r="Z23" s="11"/>
      <c r="AA23" s="11">
        <v>4103367</v>
      </c>
      <c r="AB23" s="11"/>
      <c r="AC23" s="11"/>
      <c r="AD23" s="11"/>
      <c r="AE23" s="11"/>
      <c r="AF23" s="11">
        <v>-51</v>
      </c>
      <c r="AG23" s="11">
        <f t="shared" si="1"/>
        <v>-199206</v>
      </c>
      <c r="AH23" s="11">
        <v>-782</v>
      </c>
      <c r="AI23" s="12">
        <v>-1563801</v>
      </c>
      <c r="AJ23" s="12">
        <v>-200</v>
      </c>
      <c r="AK23" s="12">
        <f t="shared" si="2"/>
        <v>-256600</v>
      </c>
      <c r="AL23" s="12"/>
      <c r="AM23" s="12"/>
      <c r="AN23" s="12">
        <v>-1203</v>
      </c>
      <c r="AO23" s="8">
        <v>-2044010</v>
      </c>
      <c r="AP23" s="8">
        <v>-75</v>
      </c>
      <c r="AQ23" s="8">
        <f t="shared" si="3"/>
        <v>-39750</v>
      </c>
      <c r="AR23" s="11"/>
      <c r="AS23" s="11"/>
      <c r="AT23" s="8">
        <f t="shared" si="0"/>
        <v>0</v>
      </c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</row>
    <row r="24" spans="1:67" ht="15.75" x14ac:dyDescent="0.25">
      <c r="A24" s="20">
        <v>15</v>
      </c>
      <c r="B24" s="6" t="s">
        <v>62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2"/>
      <c r="AJ24" s="12"/>
      <c r="AK24" s="12"/>
      <c r="AL24" s="12"/>
      <c r="AM24" s="12"/>
      <c r="AN24" s="12"/>
      <c r="AO24" s="8"/>
      <c r="AP24" s="8"/>
      <c r="AQ24" s="8"/>
      <c r="AR24" s="11"/>
      <c r="AS24" s="11"/>
      <c r="AT24" s="8">
        <f t="shared" si="0"/>
        <v>0</v>
      </c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</row>
    <row r="25" spans="1:67" ht="31.5" x14ac:dyDescent="0.25">
      <c r="A25" s="19">
        <v>16</v>
      </c>
      <c r="B25" s="6" t="s">
        <v>44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11"/>
      <c r="V25" s="11"/>
      <c r="W25" s="11">
        <v>2756</v>
      </c>
      <c r="X25" s="11"/>
      <c r="Y25" s="11"/>
      <c r="Z25" s="11"/>
      <c r="AA25" s="11">
        <f>4980033-1</f>
        <v>4980032</v>
      </c>
      <c r="AB25" s="11"/>
      <c r="AC25" s="11"/>
      <c r="AD25" s="11"/>
      <c r="AE25" s="11"/>
      <c r="AF25" s="11">
        <v>-12</v>
      </c>
      <c r="AG25" s="11">
        <f t="shared" si="1"/>
        <v>-46872</v>
      </c>
      <c r="AH25" s="11">
        <f>-958+1</f>
        <v>-957</v>
      </c>
      <c r="AI25" s="12">
        <v>-2001952</v>
      </c>
      <c r="AJ25" s="12">
        <v>-245</v>
      </c>
      <c r="AK25" s="12">
        <f t="shared" si="2"/>
        <v>-314335</v>
      </c>
      <c r="AL25" s="12"/>
      <c r="AM25" s="12"/>
      <c r="AN25" s="12">
        <v>-1417</v>
      </c>
      <c r="AO25" s="8">
        <v>-2550623</v>
      </c>
      <c r="AP25" s="8">
        <v>-125</v>
      </c>
      <c r="AQ25" s="8">
        <f t="shared" si="3"/>
        <v>-66250</v>
      </c>
      <c r="AR25" s="11"/>
      <c r="AS25" s="11"/>
      <c r="AT25" s="8">
        <f t="shared" si="0"/>
        <v>0</v>
      </c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</row>
    <row r="26" spans="1:67" ht="15.75" x14ac:dyDescent="0.25">
      <c r="A26" s="19">
        <v>17</v>
      </c>
      <c r="B26" s="6" t="s">
        <v>84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2"/>
      <c r="AJ26" s="12"/>
      <c r="AK26" s="12"/>
      <c r="AL26" s="12"/>
      <c r="AM26" s="12"/>
      <c r="AN26" s="12"/>
      <c r="AO26" s="8"/>
      <c r="AP26" s="8"/>
      <c r="AQ26" s="8"/>
      <c r="AR26" s="11"/>
      <c r="AS26" s="11"/>
      <c r="AT26" s="8">
        <f t="shared" si="0"/>
        <v>0</v>
      </c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</row>
    <row r="27" spans="1:67" ht="15.75" x14ac:dyDescent="0.25">
      <c r="A27" s="19">
        <v>18</v>
      </c>
      <c r="B27" s="6" t="s">
        <v>95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1"/>
      <c r="V27" s="11"/>
      <c r="W27" s="11">
        <v>123</v>
      </c>
      <c r="X27" s="11"/>
      <c r="Y27" s="11"/>
      <c r="Z27" s="11"/>
      <c r="AA27" s="11">
        <v>233991</v>
      </c>
      <c r="AB27" s="11"/>
      <c r="AC27" s="11"/>
      <c r="AD27" s="11"/>
      <c r="AE27" s="11"/>
      <c r="AF27" s="11"/>
      <c r="AG27" s="11"/>
      <c r="AH27" s="11">
        <v>-98</v>
      </c>
      <c r="AI27" s="12">
        <v>-201916</v>
      </c>
      <c r="AJ27" s="12">
        <v>-25</v>
      </c>
      <c r="AK27" s="12">
        <f t="shared" si="2"/>
        <v>-32075</v>
      </c>
      <c r="AL27" s="12"/>
      <c r="AM27" s="12"/>
      <c r="AN27" s="12"/>
      <c r="AO27" s="8"/>
      <c r="AP27" s="8"/>
      <c r="AQ27" s="8"/>
      <c r="AR27" s="11"/>
      <c r="AS27" s="11"/>
      <c r="AT27" s="8">
        <f t="shared" si="0"/>
        <v>0</v>
      </c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</row>
    <row r="28" spans="1:67" ht="15.75" x14ac:dyDescent="0.25">
      <c r="A28" s="19">
        <v>19</v>
      </c>
      <c r="B28" s="6" t="s">
        <v>0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11"/>
      <c r="V28" s="11"/>
      <c r="W28" s="11"/>
      <c r="X28" s="11"/>
      <c r="Y28" s="11"/>
      <c r="Z28" s="11"/>
      <c r="AA28" s="11"/>
      <c r="AB28" s="11">
        <v>-2941</v>
      </c>
      <c r="AC28" s="11">
        <f>AB28*850</f>
        <v>-2499850</v>
      </c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8"/>
      <c r="AP28" s="8"/>
      <c r="AQ28" s="8"/>
      <c r="AR28" s="11"/>
      <c r="AS28" s="11"/>
      <c r="AT28" s="8">
        <f t="shared" si="0"/>
        <v>-2499850</v>
      </c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</row>
    <row r="29" spans="1:67" ht="15.75" x14ac:dyDescent="0.25">
      <c r="A29" s="19">
        <v>20</v>
      </c>
      <c r="B29" s="6" t="s">
        <v>1</v>
      </c>
      <c r="C29" s="8"/>
      <c r="D29" s="8">
        <v>33183</v>
      </c>
      <c r="E29" s="8"/>
      <c r="F29" s="8"/>
      <c r="G29" s="8"/>
      <c r="H29" s="8"/>
      <c r="I29" s="8">
        <v>-1</v>
      </c>
      <c r="J29" s="8">
        <v>-167693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2"/>
      <c r="AJ29" s="12"/>
      <c r="AK29" s="12"/>
      <c r="AL29" s="12"/>
      <c r="AM29" s="12"/>
      <c r="AN29" s="12"/>
      <c r="AO29" s="8"/>
      <c r="AP29" s="8"/>
      <c r="AQ29" s="8"/>
      <c r="AR29" s="11"/>
      <c r="AS29" s="11"/>
      <c r="AT29" s="8">
        <f t="shared" si="0"/>
        <v>-134510</v>
      </c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</row>
    <row r="30" spans="1:67" ht="15.75" x14ac:dyDescent="0.25">
      <c r="A30" s="19">
        <v>21</v>
      </c>
      <c r="B30" s="6" t="s">
        <v>63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11"/>
      <c r="V30" s="11"/>
      <c r="W30" s="11">
        <v>6217</v>
      </c>
      <c r="X30" s="11"/>
      <c r="Y30" s="11"/>
      <c r="Z30" s="11"/>
      <c r="AA30" s="11">
        <v>11621791</v>
      </c>
      <c r="AB30" s="11"/>
      <c r="AC30" s="11"/>
      <c r="AD30" s="11"/>
      <c r="AE30" s="11"/>
      <c r="AF30" s="11"/>
      <c r="AG30" s="11"/>
      <c r="AH30" s="11">
        <f>-4639+1</f>
        <v>-4638</v>
      </c>
      <c r="AI30" s="12">
        <v>-9574232</v>
      </c>
      <c r="AJ30" s="12">
        <v>-1184</v>
      </c>
      <c r="AK30" s="12">
        <f t="shared" si="2"/>
        <v>-1519072</v>
      </c>
      <c r="AL30" s="12">
        <v>-395</v>
      </c>
      <c r="AM30" s="12">
        <v>-528487</v>
      </c>
      <c r="AN30" s="12"/>
      <c r="AO30" s="8"/>
      <c r="AP30" s="8"/>
      <c r="AQ30" s="8"/>
      <c r="AR30" s="11"/>
      <c r="AS30" s="11"/>
      <c r="AT30" s="8">
        <f t="shared" si="0"/>
        <v>0</v>
      </c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</row>
    <row r="31" spans="1:67" ht="15.75" x14ac:dyDescent="0.25">
      <c r="A31" s="20">
        <v>22</v>
      </c>
      <c r="B31" s="6" t="s">
        <v>64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11"/>
      <c r="V31" s="11"/>
      <c r="W31" s="11">
        <v>5181</v>
      </c>
      <c r="X31" s="11"/>
      <c r="Y31" s="11"/>
      <c r="Z31" s="11"/>
      <c r="AA31" s="11">
        <v>9486443</v>
      </c>
      <c r="AB31" s="11"/>
      <c r="AC31" s="11"/>
      <c r="AD31" s="11"/>
      <c r="AE31" s="11"/>
      <c r="AF31" s="11"/>
      <c r="AG31" s="11"/>
      <c r="AH31" s="11">
        <v>-3865</v>
      </c>
      <c r="AI31" s="12">
        <v>-7808513</v>
      </c>
      <c r="AJ31" s="12">
        <v>-986</v>
      </c>
      <c r="AK31" s="12">
        <f t="shared" si="2"/>
        <v>-1265038</v>
      </c>
      <c r="AL31" s="12">
        <v>-330</v>
      </c>
      <c r="AM31" s="12">
        <v>-412892</v>
      </c>
      <c r="AN31" s="12"/>
      <c r="AO31" s="8"/>
      <c r="AP31" s="8"/>
      <c r="AQ31" s="8"/>
      <c r="AR31" s="11"/>
      <c r="AS31" s="11"/>
      <c r="AT31" s="8">
        <f t="shared" si="0"/>
        <v>0</v>
      </c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</row>
    <row r="32" spans="1:67" ht="15.75" x14ac:dyDescent="0.25">
      <c r="A32" s="20">
        <v>23</v>
      </c>
      <c r="B32" s="6" t="s">
        <v>65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1"/>
      <c r="V32" s="11"/>
      <c r="W32" s="11">
        <v>4184</v>
      </c>
      <c r="X32" s="11"/>
      <c r="Y32" s="11"/>
      <c r="Z32" s="11"/>
      <c r="AA32" s="11">
        <v>7495477</v>
      </c>
      <c r="AB32" s="11"/>
      <c r="AC32" s="11"/>
      <c r="AD32" s="11"/>
      <c r="AE32" s="11"/>
      <c r="AF32" s="11"/>
      <c r="AG32" s="11"/>
      <c r="AH32" s="11">
        <v>-3123</v>
      </c>
      <c r="AI32" s="12">
        <v>-6164321</v>
      </c>
      <c r="AJ32" s="12">
        <v>-797</v>
      </c>
      <c r="AK32" s="12">
        <f t="shared" si="2"/>
        <v>-1022551</v>
      </c>
      <c r="AL32" s="12">
        <f>-265+1</f>
        <v>-264</v>
      </c>
      <c r="AM32" s="12">
        <v>-308605</v>
      </c>
      <c r="AN32" s="12"/>
      <c r="AO32" s="8"/>
      <c r="AP32" s="8"/>
      <c r="AQ32" s="8"/>
      <c r="AR32" s="11"/>
      <c r="AS32" s="11"/>
      <c r="AT32" s="8">
        <f t="shared" si="0"/>
        <v>0</v>
      </c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</row>
    <row r="33" spans="1:67" ht="15.75" x14ac:dyDescent="0.25">
      <c r="A33" s="20">
        <v>24</v>
      </c>
      <c r="B33" s="6" t="s">
        <v>87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11"/>
      <c r="V33" s="11"/>
      <c r="W33" s="11">
        <v>9728</v>
      </c>
      <c r="X33" s="11"/>
      <c r="Y33" s="11"/>
      <c r="Z33" s="11"/>
      <c r="AA33" s="11">
        <v>16789895</v>
      </c>
      <c r="AB33" s="11"/>
      <c r="AC33" s="11"/>
      <c r="AD33" s="11"/>
      <c r="AE33" s="11"/>
      <c r="AF33" s="11">
        <v>-94</v>
      </c>
      <c r="AG33" s="11">
        <f t="shared" si="1"/>
        <v>-367164</v>
      </c>
      <c r="AH33" s="11"/>
      <c r="AI33" s="12"/>
      <c r="AJ33" s="12"/>
      <c r="AK33" s="12"/>
      <c r="AL33" s="12"/>
      <c r="AM33" s="12"/>
      <c r="AN33" s="12">
        <v>-9134</v>
      </c>
      <c r="AO33" s="8">
        <v>-16157731</v>
      </c>
      <c r="AP33" s="8">
        <v>-500</v>
      </c>
      <c r="AQ33" s="8">
        <f t="shared" si="3"/>
        <v>-265000</v>
      </c>
      <c r="AR33" s="11"/>
      <c r="AS33" s="11"/>
      <c r="AT33" s="8">
        <f t="shared" si="0"/>
        <v>0</v>
      </c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</row>
    <row r="34" spans="1:67" ht="15.75" x14ac:dyDescent="0.25">
      <c r="A34" s="20">
        <v>25</v>
      </c>
      <c r="B34" s="6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2"/>
      <c r="AJ34" s="12"/>
      <c r="AK34" s="12"/>
      <c r="AL34" s="12"/>
      <c r="AM34" s="12"/>
      <c r="AN34" s="12"/>
      <c r="AO34" s="8"/>
      <c r="AP34" s="8"/>
      <c r="AQ34" s="8"/>
      <c r="AR34" s="11"/>
      <c r="AS34" s="11"/>
      <c r="AT34" s="8">
        <f t="shared" si="0"/>
        <v>0</v>
      </c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</row>
    <row r="35" spans="1:67" ht="15.75" x14ac:dyDescent="0.25">
      <c r="A35" s="20">
        <v>26</v>
      </c>
      <c r="B35" s="6" t="s">
        <v>103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2"/>
      <c r="AJ35" s="12"/>
      <c r="AK35" s="12"/>
      <c r="AL35" s="12"/>
      <c r="AM35" s="12"/>
      <c r="AN35" s="12"/>
      <c r="AO35" s="8"/>
      <c r="AP35" s="8"/>
      <c r="AQ35" s="8"/>
      <c r="AR35" s="11"/>
      <c r="AS35" s="11"/>
      <c r="AT35" s="8">
        <f t="shared" si="0"/>
        <v>0</v>
      </c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</row>
    <row r="36" spans="1:67" ht="31.5" x14ac:dyDescent="0.25">
      <c r="A36" s="20">
        <v>27</v>
      </c>
      <c r="B36" s="6" t="s">
        <v>67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2"/>
      <c r="AJ36" s="12"/>
      <c r="AK36" s="12"/>
      <c r="AL36" s="12"/>
      <c r="AM36" s="12"/>
      <c r="AN36" s="12"/>
      <c r="AO36" s="8"/>
      <c r="AP36" s="8"/>
      <c r="AQ36" s="8"/>
      <c r="AR36" s="11"/>
      <c r="AS36" s="11"/>
      <c r="AT36" s="8">
        <f t="shared" si="0"/>
        <v>0</v>
      </c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</row>
    <row r="37" spans="1:67" ht="17.25" customHeight="1" x14ac:dyDescent="0.25">
      <c r="A37" s="20">
        <v>28</v>
      </c>
      <c r="B37" s="6" t="s">
        <v>68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11"/>
      <c r="V37" s="11"/>
      <c r="W37" s="11"/>
      <c r="X37" s="11"/>
      <c r="Y37" s="11"/>
      <c r="Z37" s="11"/>
      <c r="AA37" s="11"/>
      <c r="AB37" s="11"/>
      <c r="AC37" s="11">
        <v>-150</v>
      </c>
      <c r="AD37" s="11"/>
      <c r="AE37" s="11"/>
      <c r="AF37" s="11"/>
      <c r="AG37" s="11"/>
      <c r="AH37" s="11"/>
      <c r="AI37" s="12"/>
      <c r="AJ37" s="12"/>
      <c r="AK37" s="12"/>
      <c r="AL37" s="12"/>
      <c r="AM37" s="12"/>
      <c r="AN37" s="12"/>
      <c r="AO37" s="8"/>
      <c r="AP37" s="8"/>
      <c r="AQ37" s="8"/>
      <c r="AR37" s="11"/>
      <c r="AS37" s="11"/>
      <c r="AT37" s="8">
        <f t="shared" si="0"/>
        <v>-150</v>
      </c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</row>
    <row r="38" spans="1:67" ht="16.5" customHeight="1" x14ac:dyDescent="0.25">
      <c r="A38" s="20">
        <v>29</v>
      </c>
      <c r="B38" s="6" t="s">
        <v>86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1"/>
      <c r="V38" s="11"/>
      <c r="W38" s="11">
        <v>7831</v>
      </c>
      <c r="X38" s="11"/>
      <c r="Y38" s="11"/>
      <c r="Z38" s="11"/>
      <c r="AA38" s="11">
        <v>13012106</v>
      </c>
      <c r="AB38" s="11"/>
      <c r="AC38" s="11"/>
      <c r="AD38" s="11"/>
      <c r="AE38" s="11"/>
      <c r="AF38" s="11">
        <v>-103</v>
      </c>
      <c r="AG38" s="11">
        <f t="shared" si="1"/>
        <v>-402318</v>
      </c>
      <c r="AH38" s="11"/>
      <c r="AI38" s="12"/>
      <c r="AJ38" s="12"/>
      <c r="AK38" s="12"/>
      <c r="AL38" s="12"/>
      <c r="AM38" s="12"/>
      <c r="AN38" s="12">
        <v>-6728</v>
      </c>
      <c r="AO38" s="8">
        <v>-12079788</v>
      </c>
      <c r="AP38" s="8">
        <v>-1000</v>
      </c>
      <c r="AQ38" s="8">
        <f t="shared" si="3"/>
        <v>-530000</v>
      </c>
      <c r="AR38" s="11"/>
      <c r="AS38" s="11"/>
      <c r="AT38" s="8">
        <f t="shared" si="0"/>
        <v>0</v>
      </c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</row>
    <row r="39" spans="1:67" ht="15.75" x14ac:dyDescent="0.25">
      <c r="A39" s="20">
        <v>30</v>
      </c>
      <c r="B39" s="6" t="s">
        <v>48</v>
      </c>
      <c r="C39" s="8"/>
      <c r="D39" s="8"/>
      <c r="E39" s="8"/>
      <c r="F39" s="8"/>
      <c r="G39" s="8"/>
      <c r="H39" s="8"/>
      <c r="I39" s="8">
        <v>1</v>
      </c>
      <c r="J39" s="8">
        <v>134510</v>
      </c>
      <c r="K39" s="8"/>
      <c r="L39" s="8"/>
      <c r="M39" s="8"/>
      <c r="N39" s="8"/>
      <c r="O39" s="8"/>
      <c r="P39" s="8"/>
      <c r="Q39" s="8"/>
      <c r="R39" s="8"/>
      <c r="S39" s="8"/>
      <c r="T39" s="8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8"/>
      <c r="AP39" s="8"/>
      <c r="AQ39" s="8"/>
      <c r="AR39" s="11"/>
      <c r="AS39" s="11"/>
      <c r="AT39" s="8">
        <f t="shared" si="0"/>
        <v>134510</v>
      </c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</row>
    <row r="40" spans="1:67" ht="15.75" x14ac:dyDescent="0.25">
      <c r="A40" s="20">
        <v>31</v>
      </c>
      <c r="B40" s="6" t="s">
        <v>69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8"/>
      <c r="AP40" s="8"/>
      <c r="AQ40" s="8"/>
      <c r="AR40" s="11"/>
      <c r="AS40" s="11"/>
      <c r="AT40" s="8">
        <f t="shared" si="0"/>
        <v>0</v>
      </c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</row>
    <row r="41" spans="1:67" ht="15.75" x14ac:dyDescent="0.25">
      <c r="A41" s="20">
        <v>32</v>
      </c>
      <c r="B41" s="6" t="s">
        <v>89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1"/>
      <c r="V41" s="11"/>
      <c r="W41" s="11"/>
      <c r="X41" s="11"/>
      <c r="Y41" s="11"/>
      <c r="Z41" s="11"/>
      <c r="AA41" s="11"/>
      <c r="AB41" s="11">
        <v>5000</v>
      </c>
      <c r="AC41" s="11">
        <f>AB41*500</f>
        <v>2500000</v>
      </c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8"/>
      <c r="AP41" s="8"/>
      <c r="AQ41" s="8"/>
      <c r="AR41" s="11"/>
      <c r="AS41" s="11"/>
      <c r="AT41" s="8">
        <f t="shared" si="0"/>
        <v>2500000</v>
      </c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</row>
    <row r="42" spans="1:67" ht="15.75" x14ac:dyDescent="0.25">
      <c r="A42" s="20">
        <v>33</v>
      </c>
      <c r="B42" s="6" t="s">
        <v>70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8"/>
      <c r="AP42" s="8"/>
      <c r="AQ42" s="8"/>
      <c r="AR42" s="11"/>
      <c r="AS42" s="11"/>
      <c r="AT42" s="8">
        <f t="shared" si="0"/>
        <v>0</v>
      </c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</row>
    <row r="43" spans="1:67" ht="15.75" x14ac:dyDescent="0.25">
      <c r="A43" s="20">
        <v>34</v>
      </c>
      <c r="B43" s="6" t="s">
        <v>71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8"/>
      <c r="AP43" s="8"/>
      <c r="AQ43" s="8"/>
      <c r="AR43" s="11"/>
      <c r="AS43" s="11"/>
      <c r="AT43" s="8">
        <f t="shared" si="0"/>
        <v>0</v>
      </c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</row>
    <row r="44" spans="1:67" ht="15.75" x14ac:dyDescent="0.25">
      <c r="A44" s="20">
        <v>35</v>
      </c>
      <c r="B44" s="6" t="s">
        <v>72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8"/>
      <c r="AP44" s="8"/>
      <c r="AQ44" s="8"/>
      <c r="AR44" s="11"/>
      <c r="AS44" s="11"/>
      <c r="AT44" s="8">
        <f t="shared" si="0"/>
        <v>0</v>
      </c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</row>
    <row r="45" spans="1:67" ht="15.75" x14ac:dyDescent="0.25">
      <c r="A45" s="20">
        <v>36</v>
      </c>
      <c r="B45" s="6" t="s">
        <v>73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8"/>
      <c r="AP45" s="8"/>
      <c r="AQ45" s="8"/>
      <c r="AR45" s="11"/>
      <c r="AS45" s="11"/>
      <c r="AT45" s="8">
        <f t="shared" si="0"/>
        <v>0</v>
      </c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</row>
    <row r="46" spans="1:67" ht="15.75" x14ac:dyDescent="0.25">
      <c r="A46" s="20">
        <v>37</v>
      </c>
      <c r="B46" s="6" t="s">
        <v>34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8"/>
      <c r="AP46" s="8"/>
      <c r="AQ46" s="8"/>
      <c r="AR46" s="11"/>
      <c r="AS46" s="11"/>
      <c r="AT46" s="8">
        <f t="shared" si="0"/>
        <v>0</v>
      </c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</row>
    <row r="47" spans="1:67" ht="15.75" x14ac:dyDescent="0.25">
      <c r="A47" s="20">
        <v>38</v>
      </c>
      <c r="B47" s="6" t="s">
        <v>56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8"/>
      <c r="AP47" s="8"/>
      <c r="AQ47" s="8"/>
      <c r="AR47" s="11"/>
      <c r="AS47" s="11"/>
      <c r="AT47" s="8">
        <f t="shared" si="0"/>
        <v>0</v>
      </c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</row>
    <row r="48" spans="1:67" ht="15.75" x14ac:dyDescent="0.25">
      <c r="A48" s="20">
        <v>39</v>
      </c>
      <c r="B48" s="6" t="s">
        <v>35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8"/>
      <c r="AP48" s="8"/>
      <c r="AQ48" s="8"/>
      <c r="AR48" s="11"/>
      <c r="AS48" s="11"/>
      <c r="AT48" s="8">
        <f t="shared" si="0"/>
        <v>0</v>
      </c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</row>
    <row r="49" spans="1:217" ht="15.75" x14ac:dyDescent="0.25">
      <c r="A49" s="20">
        <v>40</v>
      </c>
      <c r="B49" s="7" t="s">
        <v>36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8"/>
      <c r="AP49" s="8"/>
      <c r="AQ49" s="8"/>
      <c r="AR49" s="11"/>
      <c r="AS49" s="11"/>
      <c r="AT49" s="8">
        <f t="shared" si="0"/>
        <v>0</v>
      </c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</row>
    <row r="50" spans="1:217" ht="15.75" x14ac:dyDescent="0.25">
      <c r="A50" s="2">
        <v>41</v>
      </c>
      <c r="B50" s="7" t="s">
        <v>45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8"/>
      <c r="AP50" s="8"/>
      <c r="AQ50" s="8"/>
      <c r="AR50" s="11"/>
      <c r="AS50" s="11"/>
      <c r="AT50" s="8">
        <f t="shared" si="0"/>
        <v>0</v>
      </c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</row>
    <row r="51" spans="1:217" ht="15.75" x14ac:dyDescent="0.25">
      <c r="A51" s="2">
        <v>42</v>
      </c>
      <c r="B51" s="6" t="s">
        <v>8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8"/>
      <c r="AP51" s="8"/>
      <c r="AQ51" s="8"/>
      <c r="AR51" s="11"/>
      <c r="AS51" s="11"/>
      <c r="AT51" s="8">
        <f t="shared" si="0"/>
        <v>0</v>
      </c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</row>
    <row r="52" spans="1:217" ht="15.75" x14ac:dyDescent="0.25">
      <c r="A52" s="2">
        <v>43</v>
      </c>
      <c r="B52" s="7" t="s">
        <v>37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8"/>
      <c r="AP52" s="8"/>
      <c r="AQ52" s="8"/>
      <c r="AR52" s="11"/>
      <c r="AS52" s="11"/>
      <c r="AT52" s="8">
        <f t="shared" si="0"/>
        <v>0</v>
      </c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</row>
    <row r="53" spans="1:217" ht="15.75" x14ac:dyDescent="0.25">
      <c r="A53" s="2">
        <v>44</v>
      </c>
      <c r="B53" s="7" t="s">
        <v>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8"/>
      <c r="AP53" s="8"/>
      <c r="AQ53" s="8"/>
      <c r="AR53" s="11"/>
      <c r="AS53" s="11"/>
      <c r="AT53" s="8">
        <f t="shared" si="0"/>
        <v>0</v>
      </c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</row>
    <row r="54" spans="1:217" ht="15.75" x14ac:dyDescent="0.25">
      <c r="A54" s="2">
        <v>45</v>
      </c>
      <c r="B54" s="6" t="s">
        <v>49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8"/>
      <c r="AP54" s="8"/>
      <c r="AQ54" s="8"/>
      <c r="AR54" s="11"/>
      <c r="AS54" s="11"/>
      <c r="AT54" s="8">
        <f t="shared" si="0"/>
        <v>0</v>
      </c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</row>
    <row r="55" spans="1:217" ht="15.75" x14ac:dyDescent="0.25">
      <c r="A55" s="2">
        <v>46</v>
      </c>
      <c r="B55" s="6" t="s">
        <v>26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8"/>
      <c r="AP55" s="8"/>
      <c r="AQ55" s="8"/>
      <c r="AR55" s="11"/>
      <c r="AS55" s="11"/>
      <c r="AT55" s="8">
        <f t="shared" si="0"/>
        <v>0</v>
      </c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</row>
    <row r="56" spans="1:217" ht="15.75" x14ac:dyDescent="0.25">
      <c r="A56" s="2">
        <v>47</v>
      </c>
      <c r="B56" s="6" t="s">
        <v>33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8"/>
      <c r="AP56" s="8"/>
      <c r="AQ56" s="8"/>
      <c r="AR56" s="11"/>
      <c r="AS56" s="11"/>
      <c r="AT56" s="8">
        <f t="shared" si="0"/>
        <v>0</v>
      </c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</row>
    <row r="57" spans="1:217" ht="15.75" x14ac:dyDescent="0.25">
      <c r="A57" s="2">
        <v>48</v>
      </c>
      <c r="B57" s="6" t="s">
        <v>55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8"/>
      <c r="AP57" s="8"/>
      <c r="AQ57" s="8"/>
      <c r="AR57" s="11"/>
      <c r="AS57" s="11"/>
      <c r="AT57" s="8">
        <f t="shared" si="0"/>
        <v>0</v>
      </c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HI57" s="16">
        <f>SUM(A57:HH57)</f>
        <v>48</v>
      </c>
    </row>
    <row r="58" spans="1:217" ht="15.75" x14ac:dyDescent="0.25">
      <c r="A58" s="2">
        <v>49</v>
      </c>
      <c r="B58" s="6" t="s">
        <v>54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8"/>
      <c r="AP58" s="8"/>
      <c r="AQ58" s="8"/>
      <c r="AR58" s="11"/>
      <c r="AS58" s="11"/>
      <c r="AT58" s="8">
        <f t="shared" si="0"/>
        <v>0</v>
      </c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</row>
    <row r="59" spans="1:217" ht="15.75" x14ac:dyDescent="0.25">
      <c r="A59" s="2">
        <v>50</v>
      </c>
      <c r="B59" s="7" t="s">
        <v>53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/>
      <c r="AC59" s="12"/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8"/>
      <c r="AP59" s="8"/>
      <c r="AQ59" s="8"/>
      <c r="AR59" s="12"/>
      <c r="AS59" s="12"/>
      <c r="AT59" s="8">
        <f t="shared" si="0"/>
        <v>0</v>
      </c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</row>
    <row r="60" spans="1:217" ht="15.75" x14ac:dyDescent="0.25">
      <c r="A60" s="2">
        <v>51</v>
      </c>
      <c r="B60" s="6" t="s">
        <v>5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8"/>
      <c r="AP60" s="8"/>
      <c r="AQ60" s="8"/>
      <c r="AR60" s="12"/>
      <c r="AS60" s="12"/>
      <c r="AT60" s="8">
        <f t="shared" si="0"/>
        <v>0</v>
      </c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</row>
    <row r="61" spans="1:217" ht="15.75" x14ac:dyDescent="0.25">
      <c r="A61" s="2">
        <v>52</v>
      </c>
      <c r="B61" s="7" t="s">
        <v>46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1"/>
      <c r="V61" s="11"/>
      <c r="W61" s="11"/>
      <c r="X61" s="11"/>
      <c r="Y61" s="11"/>
      <c r="Z61" s="11"/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8"/>
      <c r="AP61" s="8"/>
      <c r="AQ61" s="8"/>
      <c r="AR61" s="12"/>
      <c r="AS61" s="12"/>
      <c r="AT61" s="8">
        <f t="shared" si="0"/>
        <v>0</v>
      </c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</row>
    <row r="62" spans="1:217" ht="15.75" x14ac:dyDescent="0.25">
      <c r="A62" s="3">
        <v>53</v>
      </c>
      <c r="B62" s="7" t="s">
        <v>28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/>
      <c r="AC62" s="12"/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8"/>
      <c r="AP62" s="8"/>
      <c r="AQ62" s="8"/>
      <c r="AR62" s="12"/>
      <c r="AS62" s="12"/>
      <c r="AT62" s="8">
        <f t="shared" si="0"/>
        <v>0</v>
      </c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</row>
    <row r="63" spans="1:217" ht="15.75" x14ac:dyDescent="0.25">
      <c r="A63" s="4">
        <v>54</v>
      </c>
      <c r="B63" s="21" t="s">
        <v>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/>
      <c r="AC63" s="12"/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8"/>
      <c r="AP63" s="8"/>
      <c r="AQ63" s="8"/>
      <c r="AR63" s="12"/>
      <c r="AS63" s="12"/>
      <c r="AT63" s="8">
        <f t="shared" si="0"/>
        <v>0</v>
      </c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</row>
    <row r="64" spans="1:217" ht="15.75" x14ac:dyDescent="0.25">
      <c r="A64" s="4">
        <v>55</v>
      </c>
      <c r="B64" s="6" t="s">
        <v>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/>
      <c r="AC64" s="12"/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8"/>
      <c r="AP64" s="8"/>
      <c r="AQ64" s="8"/>
      <c r="AR64" s="12"/>
      <c r="AS64" s="12"/>
      <c r="AT64" s="8">
        <f t="shared" si="0"/>
        <v>0</v>
      </c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</row>
    <row r="65" spans="1:67" ht="15.75" x14ac:dyDescent="0.25">
      <c r="A65" s="4">
        <v>56</v>
      </c>
      <c r="B65" s="7" t="s">
        <v>38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1"/>
      <c r="V65" s="11"/>
      <c r="W65" s="11"/>
      <c r="X65" s="11"/>
      <c r="Y65" s="11"/>
      <c r="Z65" s="11"/>
      <c r="AA65" s="12"/>
      <c r="AB65" s="12"/>
      <c r="AC65" s="12"/>
      <c r="AD65" s="11"/>
      <c r="AE65" s="11"/>
      <c r="AF65" s="11"/>
      <c r="AG65" s="11"/>
      <c r="AH65" s="11"/>
      <c r="AI65" s="12"/>
      <c r="AJ65" s="12"/>
      <c r="AK65" s="12"/>
      <c r="AL65" s="12"/>
      <c r="AM65" s="12"/>
      <c r="AN65" s="12"/>
      <c r="AO65" s="8"/>
      <c r="AP65" s="8"/>
      <c r="AQ65" s="8"/>
      <c r="AR65" s="12"/>
      <c r="AS65" s="12"/>
      <c r="AT65" s="8">
        <f t="shared" si="0"/>
        <v>0</v>
      </c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</row>
    <row r="66" spans="1:67" s="41" customFormat="1" ht="15.75" x14ac:dyDescent="0.25">
      <c r="A66" s="4">
        <v>57</v>
      </c>
      <c r="B66" s="6" t="s">
        <v>51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1"/>
      <c r="AH66" s="11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8">
        <f t="shared" si="0"/>
        <v>0</v>
      </c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</row>
    <row r="67" spans="1:67" ht="15.75" x14ac:dyDescent="0.25">
      <c r="A67" s="4">
        <v>58</v>
      </c>
      <c r="B67" s="7" t="s">
        <v>32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11"/>
      <c r="AH67" s="11"/>
      <c r="AI67" s="9"/>
      <c r="AJ67" s="9"/>
      <c r="AK67" s="9"/>
      <c r="AL67" s="9"/>
      <c r="AM67" s="9"/>
      <c r="AN67" s="9"/>
      <c r="AO67" s="8"/>
      <c r="AP67" s="8"/>
      <c r="AQ67" s="8"/>
      <c r="AR67" s="8"/>
      <c r="AS67" s="8"/>
      <c r="AT67" s="8">
        <f t="shared" si="0"/>
        <v>0</v>
      </c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</row>
    <row r="68" spans="1:67" ht="15.75" x14ac:dyDescent="0.25">
      <c r="A68" s="4">
        <v>59</v>
      </c>
      <c r="B68" s="7" t="s">
        <v>29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11"/>
      <c r="AH68" s="11"/>
      <c r="AI68" s="9"/>
      <c r="AJ68" s="9"/>
      <c r="AK68" s="9"/>
      <c r="AL68" s="9"/>
      <c r="AM68" s="9"/>
      <c r="AN68" s="9"/>
      <c r="AO68" s="8"/>
      <c r="AP68" s="8"/>
      <c r="AQ68" s="8"/>
      <c r="AR68" s="8"/>
      <c r="AS68" s="8"/>
      <c r="AT68" s="8">
        <f t="shared" si="0"/>
        <v>0</v>
      </c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</row>
    <row r="69" spans="1:67" ht="15.75" x14ac:dyDescent="0.25">
      <c r="A69" s="4">
        <v>60</v>
      </c>
      <c r="B69" s="7" t="s">
        <v>50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11"/>
      <c r="AH69" s="11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>
        <f t="shared" si="0"/>
        <v>0</v>
      </c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</row>
    <row r="70" spans="1:67" ht="15.75" x14ac:dyDescent="0.25">
      <c r="A70" s="4">
        <v>61</v>
      </c>
      <c r="B70" s="6" t="s">
        <v>52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11"/>
      <c r="AH70" s="11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>
        <f t="shared" si="0"/>
        <v>0</v>
      </c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</row>
    <row r="71" spans="1:67" ht="15.75" x14ac:dyDescent="0.25">
      <c r="A71" s="4">
        <v>62</v>
      </c>
      <c r="B71" s="7" t="s">
        <v>39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11"/>
      <c r="AH71" s="11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>
        <f t="shared" si="0"/>
        <v>0</v>
      </c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</row>
    <row r="72" spans="1:67" ht="15.75" x14ac:dyDescent="0.25">
      <c r="A72" s="4">
        <v>63</v>
      </c>
      <c r="B72" s="7" t="s">
        <v>40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11"/>
      <c r="AH72" s="11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>
        <f t="shared" si="0"/>
        <v>0</v>
      </c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</row>
    <row r="73" spans="1:67" ht="15.75" x14ac:dyDescent="0.25">
      <c r="A73" s="4">
        <v>64</v>
      </c>
      <c r="B73" s="7" t="s">
        <v>27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11"/>
      <c r="AH73" s="11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>
        <f t="shared" si="0"/>
        <v>0</v>
      </c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</row>
    <row r="74" spans="1:67" ht="15.75" x14ac:dyDescent="0.25">
      <c r="A74" s="4">
        <v>65</v>
      </c>
      <c r="B74" s="7" t="s">
        <v>41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11"/>
      <c r="AH74" s="11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>
        <f t="shared" si="0"/>
        <v>0</v>
      </c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</row>
    <row r="75" spans="1:67" ht="15.75" x14ac:dyDescent="0.25">
      <c r="A75" s="22"/>
      <c r="B75" s="4" t="s">
        <v>20</v>
      </c>
      <c r="C75" s="8">
        <f>SUM(C10:C74)</f>
        <v>0</v>
      </c>
      <c r="D75" s="8">
        <f t="shared" ref="D75:AN75" si="4">SUM(D10:D74)</f>
        <v>33183</v>
      </c>
      <c r="E75" s="8">
        <f t="shared" si="4"/>
        <v>0</v>
      </c>
      <c r="F75" s="8">
        <f t="shared" si="4"/>
        <v>0</v>
      </c>
      <c r="G75" s="8">
        <f t="shared" si="4"/>
        <v>0</v>
      </c>
      <c r="H75" s="8">
        <f t="shared" si="4"/>
        <v>0</v>
      </c>
      <c r="I75" s="8">
        <f t="shared" si="4"/>
        <v>0</v>
      </c>
      <c r="J75" s="8">
        <f t="shared" si="4"/>
        <v>-33183</v>
      </c>
      <c r="K75" s="8">
        <f t="shared" si="4"/>
        <v>0</v>
      </c>
      <c r="L75" s="8">
        <f t="shared" si="4"/>
        <v>0</v>
      </c>
      <c r="M75" s="8">
        <f t="shared" si="4"/>
        <v>0</v>
      </c>
      <c r="N75" s="8">
        <f t="shared" si="4"/>
        <v>0</v>
      </c>
      <c r="O75" s="8">
        <f t="shared" si="4"/>
        <v>0</v>
      </c>
      <c r="P75" s="8">
        <f t="shared" si="4"/>
        <v>0</v>
      </c>
      <c r="Q75" s="8">
        <f t="shared" si="4"/>
        <v>0</v>
      </c>
      <c r="R75" s="8">
        <f t="shared" si="4"/>
        <v>0</v>
      </c>
      <c r="S75" s="8">
        <f t="shared" si="4"/>
        <v>0</v>
      </c>
      <c r="T75" s="8">
        <f t="shared" si="4"/>
        <v>0</v>
      </c>
      <c r="U75" s="8">
        <f t="shared" si="4"/>
        <v>0</v>
      </c>
      <c r="V75" s="8">
        <f t="shared" si="4"/>
        <v>0</v>
      </c>
      <c r="W75" s="8">
        <f t="shared" si="4"/>
        <v>94670</v>
      </c>
      <c r="X75" s="8">
        <f t="shared" si="4"/>
        <v>0</v>
      </c>
      <c r="Y75" s="8">
        <f t="shared" si="4"/>
        <v>0</v>
      </c>
      <c r="Z75" s="8">
        <f t="shared" si="4"/>
        <v>0</v>
      </c>
      <c r="AA75" s="8">
        <f t="shared" si="4"/>
        <v>167504620</v>
      </c>
      <c r="AB75" s="8">
        <f t="shared" si="4"/>
        <v>2059</v>
      </c>
      <c r="AC75" s="8">
        <f t="shared" si="4"/>
        <v>0</v>
      </c>
      <c r="AD75" s="8">
        <f t="shared" si="4"/>
        <v>0</v>
      </c>
      <c r="AE75" s="8">
        <f t="shared" si="4"/>
        <v>0</v>
      </c>
      <c r="AF75" s="8">
        <f t="shared" si="4"/>
        <v>-596</v>
      </c>
      <c r="AG75" s="8">
        <f t="shared" si="4"/>
        <v>-2327976</v>
      </c>
      <c r="AH75" s="8">
        <f t="shared" si="4"/>
        <v>-33300</v>
      </c>
      <c r="AI75" s="8">
        <f t="shared" si="4"/>
        <v>-67119799</v>
      </c>
      <c r="AJ75" s="8">
        <f t="shared" si="4"/>
        <v>-8501</v>
      </c>
      <c r="AK75" s="8">
        <f t="shared" si="4"/>
        <v>-10906783</v>
      </c>
      <c r="AL75" s="8">
        <f t="shared" si="4"/>
        <v>-989</v>
      </c>
      <c r="AM75" s="8">
        <f t="shared" si="4"/>
        <v>-1249984</v>
      </c>
      <c r="AN75" s="8">
        <f t="shared" si="4"/>
        <v>-46485</v>
      </c>
      <c r="AO75" s="8">
        <f t="shared" ref="AO75:AT75" si="5">SUM(AO10:AO74)</f>
        <v>-83356608</v>
      </c>
      <c r="AP75" s="8">
        <f t="shared" si="5"/>
        <v>-4799</v>
      </c>
      <c r="AQ75" s="8">
        <f t="shared" si="5"/>
        <v>-2543470</v>
      </c>
      <c r="AR75" s="8">
        <f t="shared" si="5"/>
        <v>0</v>
      </c>
      <c r="AS75" s="8">
        <f t="shared" si="5"/>
        <v>0</v>
      </c>
      <c r="AT75" s="8">
        <f t="shared" si="5"/>
        <v>0</v>
      </c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</row>
    <row r="76" spans="1:67" ht="15.75" x14ac:dyDescent="0.25"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</row>
    <row r="77" spans="1:67" ht="15.75" x14ac:dyDescent="0.25"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</row>
    <row r="78" spans="1:67" ht="15.75" x14ac:dyDescent="0.25"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</row>
    <row r="79" spans="1:67" ht="15.75" x14ac:dyDescent="0.25"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</row>
    <row r="80" spans="1:67" ht="15.75" x14ac:dyDescent="0.25"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</row>
    <row r="81" spans="3:67" ht="15.75" x14ac:dyDescent="0.25"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</row>
    <row r="82" spans="3:67" ht="15.75" x14ac:dyDescent="0.25"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</row>
    <row r="83" spans="3:67" ht="15.75" x14ac:dyDescent="0.25"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</row>
    <row r="84" spans="3:67" ht="15.75" x14ac:dyDescent="0.25"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</row>
    <row r="85" spans="3:67" ht="15.75" x14ac:dyDescent="0.25"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</row>
    <row r="86" spans="3:67" ht="15.75" x14ac:dyDescent="0.25"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</row>
    <row r="87" spans="3:67" ht="15.75" x14ac:dyDescent="0.25"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</row>
    <row r="88" spans="3:67" ht="15.75" x14ac:dyDescent="0.25"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</row>
    <row r="89" spans="3:67" ht="15.75" x14ac:dyDescent="0.25"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</row>
    <row r="90" spans="3:67" ht="15.75" x14ac:dyDescent="0.25"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</row>
    <row r="91" spans="3:67" ht="15.75" x14ac:dyDescent="0.25"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</row>
    <row r="92" spans="3:67" ht="15.75" x14ac:dyDescent="0.25"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</row>
    <row r="93" spans="3:67" ht="15.75" x14ac:dyDescent="0.25"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</row>
    <row r="94" spans="3:67" ht="15.75" x14ac:dyDescent="0.25"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</row>
    <row r="95" spans="3:67" ht="15.75" x14ac:dyDescent="0.25"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</row>
    <row r="96" spans="3:67" ht="15.75" x14ac:dyDescent="0.25"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</row>
    <row r="97" spans="3:67" ht="15.75" x14ac:dyDescent="0.25"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</row>
    <row r="98" spans="3:67" ht="15.75" x14ac:dyDescent="0.25"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</row>
    <row r="99" spans="3:67" ht="15.75" x14ac:dyDescent="0.25"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</row>
    <row r="100" spans="3:67" ht="15.75" x14ac:dyDescent="0.25"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</row>
    <row r="101" spans="3:67" ht="15.75" x14ac:dyDescent="0.25"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</row>
    <row r="102" spans="3:67" ht="15.75" x14ac:dyDescent="0.25"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</row>
    <row r="103" spans="3:67" ht="15.75" x14ac:dyDescent="0.25"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</row>
    <row r="104" spans="3:67" ht="15.75" x14ac:dyDescent="0.25"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</row>
    <row r="105" spans="3:67" ht="15.75" x14ac:dyDescent="0.25"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</row>
    <row r="106" spans="3:67" ht="15.75" x14ac:dyDescent="0.25"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</row>
    <row r="107" spans="3:67" ht="15.75" x14ac:dyDescent="0.25"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</row>
    <row r="108" spans="3:67" ht="15.75" x14ac:dyDescent="0.25"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</row>
    <row r="109" spans="3:67" ht="15.75" x14ac:dyDescent="0.25"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</row>
    <row r="110" spans="3:67" ht="15.75" x14ac:dyDescent="0.25"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</row>
    <row r="111" spans="3:67" ht="15.75" x14ac:dyDescent="0.25"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</row>
    <row r="112" spans="3:67" ht="15.75" x14ac:dyDescent="0.25"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</row>
    <row r="113" spans="3:46" ht="15.75" x14ac:dyDescent="0.25"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</row>
    <row r="114" spans="3:46" ht="15.75" x14ac:dyDescent="0.25"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</row>
    <row r="115" spans="3:46" ht="15.75" x14ac:dyDescent="0.25"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</row>
    <row r="116" spans="3:46" ht="15.75" x14ac:dyDescent="0.25"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</row>
    <row r="117" spans="3:46" ht="15.75" x14ac:dyDescent="0.25"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</row>
    <row r="118" spans="3:46" x14ac:dyDescent="0.2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</row>
    <row r="119" spans="3:46" x14ac:dyDescent="0.2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</row>
    <row r="120" spans="3:46" x14ac:dyDescent="0.2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</row>
    <row r="121" spans="3:46" x14ac:dyDescent="0.2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</row>
    <row r="122" spans="3:46" x14ac:dyDescent="0.2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</row>
    <row r="123" spans="3:46" x14ac:dyDescent="0.2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</row>
    <row r="124" spans="3:46" x14ac:dyDescent="0.2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</row>
    <row r="127" spans="3:46" ht="15" customHeight="1" x14ac:dyDescent="0.2"/>
  </sheetData>
  <mergeCells count="36">
    <mergeCell ref="AF1:AJ1"/>
    <mergeCell ref="AF2:AJ2"/>
    <mergeCell ref="AF3:AJ3"/>
    <mergeCell ref="A7:A9"/>
    <mergeCell ref="B7:B9"/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  <mergeCell ref="AD8:AE8"/>
    <mergeCell ref="C4:J4"/>
    <mergeCell ref="K4:O4"/>
    <mergeCell ref="P4:Q4"/>
    <mergeCell ref="B5:T5"/>
    <mergeCell ref="AR7:AR8"/>
    <mergeCell ref="AT7:AT8"/>
    <mergeCell ref="U8:V8"/>
    <mergeCell ref="AB8:AC8"/>
    <mergeCell ref="AL8:AM8"/>
    <mergeCell ref="AS7:AS8"/>
    <mergeCell ref="AN8:AO8"/>
    <mergeCell ref="AP8:AQ8"/>
    <mergeCell ref="S7:AE7"/>
    <mergeCell ref="S8:T8"/>
    <mergeCell ref="Y8:Z8"/>
    <mergeCell ref="W8:X8"/>
    <mergeCell ref="AJ8:AK8"/>
    <mergeCell ref="AF7:AQ7"/>
    <mergeCell ref="AF8:AG8"/>
    <mergeCell ref="AH8:AI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1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2020-02-07T09:46:29Z</cp:lastPrinted>
  <dcterms:created xsi:type="dcterms:W3CDTF">2013-10-09T05:57:40Z</dcterms:created>
  <dcterms:modified xsi:type="dcterms:W3CDTF">2020-04-02T14:07:59Z</dcterms:modified>
</cp:coreProperties>
</file>